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20" windowWidth="9540" windowHeight="5484"/>
  </bookViews>
  <sheets>
    <sheet name="Задача" sheetId="1" r:id="rId1"/>
    <sheet name="практическая 4" sheetId="2" r:id="rId2"/>
  </sheets>
  <calcPr calcId="144525"/>
</workbook>
</file>

<file path=xl/calcChain.xml><?xml version="1.0" encoding="utf-8"?>
<calcChain xmlns="http://schemas.openxmlformats.org/spreadsheetml/2006/main">
  <c r="B26" i="2" l="1"/>
  <c r="B25" i="2"/>
  <c r="B23" i="2"/>
  <c r="J20" i="2"/>
  <c r="C20" i="2"/>
  <c r="D20" i="2"/>
  <c r="E20" i="2"/>
  <c r="F20" i="2"/>
  <c r="G20" i="2"/>
  <c r="B20" i="2"/>
  <c r="C19" i="2"/>
  <c r="D19" i="2"/>
  <c r="E19" i="2"/>
  <c r="F19" i="2"/>
  <c r="G19" i="2"/>
  <c r="B19" i="2"/>
  <c r="C18" i="2"/>
  <c r="D18" i="2"/>
  <c r="E18" i="2"/>
  <c r="F18" i="2"/>
  <c r="G18" i="2"/>
  <c r="B18" i="2"/>
  <c r="B23" i="1"/>
  <c r="J17" i="2"/>
  <c r="C17" i="2"/>
  <c r="D17" i="2"/>
  <c r="E17" i="2"/>
  <c r="F17" i="2"/>
  <c r="G17" i="2"/>
  <c r="B17" i="2"/>
  <c r="C20" i="1"/>
  <c r="C22" i="1"/>
  <c r="D22" i="1"/>
  <c r="E22" i="1"/>
  <c r="F22" i="1"/>
  <c r="G22" i="1"/>
  <c r="B22" i="1"/>
  <c r="D16" i="2"/>
  <c r="E16" i="2" s="1"/>
  <c r="F16" i="2" s="1"/>
  <c r="G16" i="2" s="1"/>
  <c r="C16" i="2"/>
  <c r="B16" i="2"/>
  <c r="D15" i="2"/>
  <c r="E15" i="2" s="1"/>
  <c r="F15" i="2" s="1"/>
  <c r="G15" i="2" s="1"/>
  <c r="C15" i="2"/>
  <c r="B15" i="2"/>
  <c r="I14" i="2"/>
  <c r="H12" i="2"/>
  <c r="C14" i="2"/>
  <c r="D14" i="2"/>
  <c r="E14" i="2"/>
  <c r="F14" i="2"/>
  <c r="G14" i="2"/>
  <c r="B14" i="2"/>
  <c r="D13" i="2" l="1"/>
  <c r="E13" i="2"/>
  <c r="F13" i="2"/>
  <c r="G13" i="2"/>
  <c r="B13" i="2"/>
  <c r="C13" i="2"/>
  <c r="C12" i="2"/>
  <c r="D12" i="2"/>
  <c r="E12" i="2"/>
  <c r="F12" i="2"/>
  <c r="G12" i="2"/>
  <c r="B12" i="2"/>
  <c r="E17" i="1"/>
  <c r="B25" i="1"/>
  <c r="B26" i="1" s="1"/>
  <c r="B19" i="1"/>
  <c r="B18" i="1"/>
  <c r="B21" i="1" s="1"/>
  <c r="B17" i="1"/>
  <c r="G12" i="1"/>
  <c r="F12" i="1"/>
  <c r="E12" i="1"/>
  <c r="D12" i="1"/>
  <c r="C12" i="1"/>
  <c r="B12" i="1"/>
  <c r="E5" i="1"/>
  <c r="F13" i="1" s="1"/>
  <c r="F16" i="1" l="1"/>
  <c r="F15" i="1"/>
  <c r="F14" i="1"/>
  <c r="C13" i="1"/>
  <c r="E13" i="1"/>
  <c r="G13" i="1"/>
  <c r="B13" i="1"/>
  <c r="D13" i="1"/>
  <c r="B20" i="1"/>
  <c r="D16" i="1" l="1"/>
  <c r="D15" i="1"/>
  <c r="D14" i="1"/>
  <c r="G16" i="1"/>
  <c r="G15" i="1"/>
  <c r="G14" i="1"/>
  <c r="C16" i="1"/>
  <c r="C19" i="1" s="1"/>
  <c r="D19" i="1" s="1"/>
  <c r="C15" i="1"/>
  <c r="C18" i="1" s="1"/>
  <c r="C14" i="1"/>
  <c r="C17" i="1" s="1"/>
  <c r="D17" i="1" s="1"/>
  <c r="B16" i="1"/>
  <c r="B15" i="1"/>
  <c r="B14" i="1"/>
  <c r="E16" i="1"/>
  <c r="E15" i="1"/>
  <c r="E14" i="1"/>
  <c r="D18" i="1" l="1"/>
  <c r="C21" i="1"/>
  <c r="F17" i="1"/>
  <c r="G17" i="1" s="1"/>
  <c r="E19" i="1"/>
  <c r="F19" i="1" s="1"/>
  <c r="G19" i="1" s="1"/>
  <c r="D21" i="1" l="1"/>
  <c r="D20" i="1"/>
  <c r="E18" i="1"/>
  <c r="F18" i="1" l="1"/>
  <c r="E21" i="1"/>
  <c r="E20" i="1"/>
  <c r="F21" i="1" l="1"/>
  <c r="F20" i="1"/>
  <c r="G18" i="1"/>
  <c r="G21" i="1" l="1"/>
  <c r="G20" i="1"/>
</calcChain>
</file>

<file path=xl/sharedStrings.xml><?xml version="1.0" encoding="utf-8"?>
<sst xmlns="http://schemas.openxmlformats.org/spreadsheetml/2006/main" count="54" uniqueCount="47">
  <si>
    <t>Ставка дисконта в год</t>
  </si>
  <si>
    <t>Ставка дисконта в месяц</t>
  </si>
  <si>
    <t>Показатель</t>
  </si>
  <si>
    <t>Месяц</t>
  </si>
  <si>
    <t>Инвестиции</t>
  </si>
  <si>
    <t>Доходы</t>
  </si>
  <si>
    <t>Расходы</t>
  </si>
  <si>
    <t>CF</t>
  </si>
  <si>
    <t>коэф. диск.</t>
  </si>
  <si>
    <t>Диск.Инвестиции</t>
  </si>
  <si>
    <t>Диск.Доходы</t>
  </si>
  <si>
    <t>Диск.Расходы</t>
  </si>
  <si>
    <t>СДИ</t>
  </si>
  <si>
    <t>СДД</t>
  </si>
  <si>
    <t>СДР</t>
  </si>
  <si>
    <t>PV=СДД-СДР</t>
  </si>
  <si>
    <t>NPV=СДД-СДР-СДИ</t>
  </si>
  <si>
    <t>PI=PV/СДИ</t>
  </si>
  <si>
    <t>РР=</t>
  </si>
  <si>
    <t>5 мес</t>
  </si>
  <si>
    <t>IRR год</t>
  </si>
  <si>
    <t>Пример оценки показателей эффективности</t>
  </si>
  <si>
    <t>Решение задачи</t>
  </si>
  <si>
    <t>Таблица 4 - Расчетные данные</t>
  </si>
  <si>
    <t>Вариант 1</t>
  </si>
  <si>
    <t>Год</t>
  </si>
  <si>
    <t xml:space="preserve"> Расчетные данные в млн.руб.</t>
  </si>
  <si>
    <t xml:space="preserve">CF-Чистый денежный поток </t>
  </si>
  <si>
    <t>коэф. дисконтирования</t>
  </si>
  <si>
    <t>DCF - Дисконт. ден. поток</t>
  </si>
  <si>
    <t>ЧДД=NPV</t>
  </si>
  <si>
    <t xml:space="preserve">CCF -Кумулятивный ден. поток </t>
  </si>
  <si>
    <t xml:space="preserve">DCCF -Диск. кумул. ден. поток </t>
  </si>
  <si>
    <t>ДИ - Дисконт. инвестиции</t>
  </si>
  <si>
    <t xml:space="preserve"> =СДИ</t>
  </si>
  <si>
    <t>ДД - Дисконт. доход</t>
  </si>
  <si>
    <t>ДР - Дисконт. расход</t>
  </si>
  <si>
    <t>ЧД</t>
  </si>
  <si>
    <t xml:space="preserve">ДД - ДР </t>
  </si>
  <si>
    <t xml:space="preserve"> = PV</t>
  </si>
  <si>
    <t>5 лет</t>
  </si>
  <si>
    <t>млн. руб.</t>
  </si>
  <si>
    <t xml:space="preserve">PI=PV/СДИ = </t>
  </si>
  <si>
    <t>IRR =</t>
  </si>
  <si>
    <t>NPV (ЧДД) =</t>
  </si>
  <si>
    <t>Ставка дисконтирования в год =</t>
  </si>
  <si>
    <t>IRR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</si>
</sst>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0.000"/>
    <numFmt numFmtId="171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165" fontId="0" fillId="0" borderId="2" xfId="0" applyNumberFormat="1" applyBorder="1" applyAlignment="1">
      <alignment horizontal="center" vertical="center"/>
    </xf>
    <xf numFmtId="2" fontId="0" fillId="0" borderId="0" xfId="0" applyNumberFormat="1"/>
    <xf numFmtId="0" fontId="0" fillId="0" borderId="3" xfId="0" applyBorder="1"/>
    <xf numFmtId="165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165" fontId="0" fillId="3" borderId="2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2" fontId="0" fillId="0" borderId="2" xfId="0" applyNumberFormat="1" applyBorder="1"/>
    <xf numFmtId="0" fontId="0" fillId="0" borderId="2" xfId="0" applyBorder="1" applyAlignment="1">
      <alignment horizontal="right"/>
    </xf>
    <xf numFmtId="2" fontId="1" fillId="0" borderId="2" xfId="0" applyNumberFormat="1" applyFont="1" applyBorder="1"/>
    <xf numFmtId="2" fontId="1" fillId="0" borderId="2" xfId="0" applyNumberFormat="1" applyFont="1" applyBorder="1" applyAlignment="1">
      <alignment horizontal="right" vertical="center"/>
    </xf>
    <xf numFmtId="2" fontId="0" fillId="4" borderId="2" xfId="0" applyNumberFormat="1" applyFill="1" applyBorder="1" applyAlignment="1">
      <alignment horizontal="right" vertical="center"/>
    </xf>
    <xf numFmtId="171" fontId="0" fillId="0" borderId="0" xfId="0" applyNumberForma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Финансовый профиль проекта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ЧДД</c:v>
          </c:tx>
          <c:xVal>
            <c:numRef>
              <c:f>'практическая 4'!$B$8:$G$8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'практическая 4'!$B$16:$G$16</c:f>
              <c:numCache>
                <c:formatCode>0.00</c:formatCode>
                <c:ptCount val="6"/>
                <c:pt idx="0">
                  <c:v>-30</c:v>
                </c:pt>
                <c:pt idx="1">
                  <c:v>-30.90909090909091</c:v>
                </c:pt>
                <c:pt idx="2">
                  <c:v>-29.256198347107439</c:v>
                </c:pt>
                <c:pt idx="3">
                  <c:v>-13.478587528174311</c:v>
                </c:pt>
                <c:pt idx="4">
                  <c:v>3.5967488559524536</c:v>
                </c:pt>
                <c:pt idx="5">
                  <c:v>9.8059620865440031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41632"/>
        <c:axId val="201138560"/>
      </c:scatterChart>
      <c:valAx>
        <c:axId val="20114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год</a:t>
                </a:r>
              </a:p>
            </c:rich>
          </c:tx>
          <c:layout>
            <c:manualLayout>
              <c:xMode val="edge"/>
              <c:yMode val="edge"/>
              <c:x val="0.84013998250218724"/>
              <c:y val="0.374050743657042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1138560"/>
        <c:crosses val="autoZero"/>
        <c:crossBetween val="midCat"/>
      </c:valAx>
      <c:valAx>
        <c:axId val="201138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Стоимость </a:t>
                </a:r>
                <a:r>
                  <a:rPr lang="en-US"/>
                  <a:t>,</a:t>
                </a:r>
                <a:r>
                  <a:rPr lang="ru-RU" baseline="0"/>
                  <a:t> млн. руб.</a:t>
                </a:r>
                <a:endParaRPr lang="ru-RU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1141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1455420</xdr:colOff>
      <xdr:row>27</xdr:row>
      <xdr:rowOff>26670</xdr:rowOff>
    </xdr:from>
    <xdr:to>
      <xdr:col>6</xdr:col>
      <xdr:colOff>647700</xdr:colOff>
      <xdr:row>40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A26" sqref="A26"/>
    </sheetView>
  </sheetViews>
  <sheetFormatPr defaultRowHeight="14.4" x14ac:dyDescent="0.3"/>
  <cols>
    <col min="1" max="1" width="19.33203125" customWidth="1"/>
    <col min="2" max="2" width="12" bestFit="1" customWidth="1"/>
  </cols>
  <sheetData>
    <row r="1" spans="1:8" x14ac:dyDescent="0.3">
      <c r="A1" s="19" t="s">
        <v>21</v>
      </c>
    </row>
    <row r="2" spans="1:8" x14ac:dyDescent="0.3">
      <c r="A2" s="20" t="s">
        <v>22</v>
      </c>
    </row>
    <row r="3" spans="1:8" x14ac:dyDescent="0.3">
      <c r="A3" s="20"/>
    </row>
    <row r="4" spans="1:8" x14ac:dyDescent="0.3">
      <c r="B4" s="1" t="s">
        <v>0</v>
      </c>
      <c r="D4" s="2"/>
      <c r="E4" s="3">
        <v>0.12</v>
      </c>
    </row>
    <row r="5" spans="1:8" x14ac:dyDescent="0.3">
      <c r="B5" t="s">
        <v>1</v>
      </c>
      <c r="E5" s="4">
        <f>(100%+E4)^(1/12)-1</f>
        <v>9.4887929345830457E-3</v>
      </c>
    </row>
    <row r="6" spans="1:8" x14ac:dyDescent="0.3">
      <c r="A6" t="s">
        <v>23</v>
      </c>
      <c r="E6" s="4"/>
    </row>
    <row r="7" spans="1:8" x14ac:dyDescent="0.3">
      <c r="A7" s="5" t="s">
        <v>2</v>
      </c>
      <c r="B7" s="6" t="s">
        <v>3</v>
      </c>
      <c r="C7" s="6"/>
      <c r="D7" s="6"/>
      <c r="E7" s="6"/>
      <c r="F7" s="6"/>
      <c r="G7" s="6"/>
    </row>
    <row r="8" spans="1:8" x14ac:dyDescent="0.3">
      <c r="A8" s="7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</row>
    <row r="9" spans="1:8" x14ac:dyDescent="0.3">
      <c r="A9" s="9" t="s">
        <v>4</v>
      </c>
      <c r="B9" s="8">
        <v>25</v>
      </c>
      <c r="C9" s="8">
        <v>5</v>
      </c>
      <c r="D9" s="8"/>
      <c r="E9" s="8"/>
      <c r="F9" s="8"/>
      <c r="G9" s="8"/>
    </row>
    <row r="10" spans="1:8" x14ac:dyDescent="0.3">
      <c r="A10" s="9" t="s">
        <v>5</v>
      </c>
      <c r="B10" s="8"/>
      <c r="C10" s="8"/>
      <c r="D10" s="8"/>
      <c r="E10" s="8">
        <v>20</v>
      </c>
      <c r="F10" s="8">
        <v>25</v>
      </c>
      <c r="G10" s="8">
        <v>10</v>
      </c>
    </row>
    <row r="11" spans="1:8" x14ac:dyDescent="0.3">
      <c r="A11" s="9" t="s">
        <v>6</v>
      </c>
      <c r="B11" s="8">
        <v>2</v>
      </c>
      <c r="C11" s="8">
        <v>2</v>
      </c>
      <c r="D11" s="8">
        <v>2</v>
      </c>
      <c r="E11" s="8">
        <v>2</v>
      </c>
      <c r="F11" s="8">
        <v>2</v>
      </c>
      <c r="G11" s="8">
        <v>2</v>
      </c>
    </row>
    <row r="12" spans="1:8" x14ac:dyDescent="0.3">
      <c r="A12" s="10" t="s">
        <v>7</v>
      </c>
      <c r="B12" s="8">
        <f>B10-B11-B9</f>
        <v>-27</v>
      </c>
      <c r="C12" s="8">
        <f t="shared" ref="C12:G12" si="0">C10-C11-C9</f>
        <v>-7</v>
      </c>
      <c r="D12" s="8">
        <f t="shared" si="0"/>
        <v>-2</v>
      </c>
      <c r="E12" s="8">
        <f t="shared" si="0"/>
        <v>18</v>
      </c>
      <c r="F12" s="8">
        <f t="shared" si="0"/>
        <v>23</v>
      </c>
      <c r="G12" s="8">
        <f t="shared" si="0"/>
        <v>8</v>
      </c>
    </row>
    <row r="13" spans="1:8" x14ac:dyDescent="0.3">
      <c r="A13" s="10" t="s">
        <v>8</v>
      </c>
      <c r="B13" s="8">
        <f>1/(1+$E$5)^(B8-1)</f>
        <v>1</v>
      </c>
      <c r="C13" s="11">
        <f>1/(1+$E$5)^(C8-1)</f>
        <v>0.99060039794300325</v>
      </c>
      <c r="D13" s="11">
        <f t="shared" ref="D13:G13" si="1">1/(1+$E$5)^(D8-1)</f>
        <v>0.98128914840483639</v>
      </c>
      <c r="E13" s="11">
        <f t="shared" si="1"/>
        <v>0.97206542090698167</v>
      </c>
      <c r="F13" s="11">
        <f t="shared" si="1"/>
        <v>0.96292839277708897</v>
      </c>
      <c r="G13" s="11">
        <f t="shared" si="1"/>
        <v>0.9538772490756009</v>
      </c>
      <c r="H13" s="12"/>
    </row>
    <row r="14" spans="1:8" x14ac:dyDescent="0.3">
      <c r="A14" s="13" t="s">
        <v>9</v>
      </c>
      <c r="B14" s="8">
        <f>B9*B13</f>
        <v>25</v>
      </c>
      <c r="C14" s="11">
        <f t="shared" ref="C14:G14" si="2">C9*C13</f>
        <v>4.9530019897150162</v>
      </c>
      <c r="D14" s="8">
        <f t="shared" si="2"/>
        <v>0</v>
      </c>
      <c r="E14" s="8">
        <f t="shared" si="2"/>
        <v>0</v>
      </c>
      <c r="F14" s="8">
        <f t="shared" si="2"/>
        <v>0</v>
      </c>
      <c r="G14" s="8">
        <f t="shared" si="2"/>
        <v>0</v>
      </c>
    </row>
    <row r="15" spans="1:8" x14ac:dyDescent="0.3">
      <c r="A15" s="9" t="s">
        <v>10</v>
      </c>
      <c r="B15" s="8">
        <f>B10*B13</f>
        <v>0</v>
      </c>
      <c r="C15" s="8">
        <f t="shared" ref="C15:G15" si="3">C10*C13</f>
        <v>0</v>
      </c>
      <c r="D15" s="8">
        <f t="shared" si="3"/>
        <v>0</v>
      </c>
      <c r="E15" s="11">
        <f t="shared" si="3"/>
        <v>19.441308418139634</v>
      </c>
      <c r="F15" s="11">
        <f t="shared" si="3"/>
        <v>24.073209819427223</v>
      </c>
      <c r="G15" s="11">
        <f t="shared" si="3"/>
        <v>9.5387724907560099</v>
      </c>
    </row>
    <row r="16" spans="1:8" x14ac:dyDescent="0.3">
      <c r="A16" s="9" t="s">
        <v>11</v>
      </c>
      <c r="B16" s="8">
        <f>B11*B13</f>
        <v>2</v>
      </c>
      <c r="C16" s="11">
        <f t="shared" ref="C16:G16" si="4">C11*C13</f>
        <v>1.9812007958860065</v>
      </c>
      <c r="D16" s="11">
        <f t="shared" si="4"/>
        <v>1.9625782968096728</v>
      </c>
      <c r="E16" s="11">
        <f t="shared" si="4"/>
        <v>1.9441308418139633</v>
      </c>
      <c r="F16" s="11">
        <f t="shared" si="4"/>
        <v>1.9258567855541779</v>
      </c>
      <c r="G16" s="11">
        <f t="shared" si="4"/>
        <v>1.9077544981512018</v>
      </c>
    </row>
    <row r="17" spans="1:7" x14ac:dyDescent="0.3">
      <c r="A17" s="10" t="s">
        <v>12</v>
      </c>
      <c r="B17" s="8">
        <f>B9</f>
        <v>25</v>
      </c>
      <c r="C17" s="11">
        <f>B17+C14</f>
        <v>29.953001989715016</v>
      </c>
      <c r="D17" s="11">
        <f t="shared" ref="D17:G19" si="5">C17+D14</f>
        <v>29.953001989715016</v>
      </c>
      <c r="E17" s="11">
        <f>D17+E14</f>
        <v>29.953001989715016</v>
      </c>
      <c r="F17" s="11">
        <f t="shared" si="5"/>
        <v>29.953001989715016</v>
      </c>
      <c r="G17" s="11">
        <f t="shared" si="5"/>
        <v>29.953001989715016</v>
      </c>
    </row>
    <row r="18" spans="1:7" x14ac:dyDescent="0.3">
      <c r="A18" s="10" t="s">
        <v>13</v>
      </c>
      <c r="B18" s="8">
        <f t="shared" ref="B18:B19" si="6">B10</f>
        <v>0</v>
      </c>
      <c r="C18" s="8">
        <f>B18+C15</f>
        <v>0</v>
      </c>
      <c r="D18" s="8">
        <f t="shared" si="5"/>
        <v>0</v>
      </c>
      <c r="E18" s="11">
        <f t="shared" si="5"/>
        <v>19.441308418139634</v>
      </c>
      <c r="F18" s="11">
        <f t="shared" si="5"/>
        <v>43.514518237566861</v>
      </c>
      <c r="G18" s="11">
        <f t="shared" si="5"/>
        <v>53.053290728322871</v>
      </c>
    </row>
    <row r="19" spans="1:7" x14ac:dyDescent="0.3">
      <c r="A19" s="10" t="s">
        <v>14</v>
      </c>
      <c r="B19" s="8">
        <f t="shared" si="6"/>
        <v>2</v>
      </c>
      <c r="C19" s="11">
        <f>B19+C16</f>
        <v>3.9812007958860063</v>
      </c>
      <c r="D19" s="11">
        <f t="shared" si="5"/>
        <v>5.9437790926956788</v>
      </c>
      <c r="E19" s="11">
        <f t="shared" si="5"/>
        <v>7.8879099345096417</v>
      </c>
      <c r="F19" s="11">
        <f t="shared" si="5"/>
        <v>9.8137667200638194</v>
      </c>
      <c r="G19" s="11">
        <f t="shared" si="5"/>
        <v>11.72152121821502</v>
      </c>
    </row>
    <row r="20" spans="1:7" x14ac:dyDescent="0.3">
      <c r="A20" s="10" t="s">
        <v>15</v>
      </c>
      <c r="B20" s="8">
        <f>B18-B19</f>
        <v>-2</v>
      </c>
      <c r="C20" s="11">
        <f>C18-C19</f>
        <v>-3.9812007958860063</v>
      </c>
      <c r="D20" s="11">
        <f t="shared" ref="C20:G20" si="7">D18-D19</f>
        <v>-5.9437790926956788</v>
      </c>
      <c r="E20" s="11">
        <f t="shared" si="7"/>
        <v>11.553398483629993</v>
      </c>
      <c r="F20" s="11">
        <f t="shared" si="7"/>
        <v>33.700751517503043</v>
      </c>
      <c r="G20" s="11">
        <f t="shared" si="7"/>
        <v>41.331769510107847</v>
      </c>
    </row>
    <row r="21" spans="1:7" x14ac:dyDescent="0.3">
      <c r="A21" s="10" t="s">
        <v>16</v>
      </c>
      <c r="B21" s="8">
        <f>B18-B19-B17</f>
        <v>-27</v>
      </c>
      <c r="C21" s="11">
        <f t="shared" ref="C21:G21" si="8">C18-C19-C17</f>
        <v>-33.934202785601023</v>
      </c>
      <c r="D21" s="11">
        <f t="shared" si="8"/>
        <v>-35.896781082410698</v>
      </c>
      <c r="E21" s="11">
        <f t="shared" si="8"/>
        <v>-18.399603506085022</v>
      </c>
      <c r="F21" s="21">
        <f t="shared" si="8"/>
        <v>3.7477495277880273</v>
      </c>
      <c r="G21" s="14">
        <f t="shared" si="8"/>
        <v>11.378767520392831</v>
      </c>
    </row>
    <row r="22" spans="1:7" x14ac:dyDescent="0.3">
      <c r="B22" s="15">
        <f>B12*B13</f>
        <v>-27</v>
      </c>
      <c r="C22" s="15">
        <f t="shared" ref="C22:G22" si="9">C12*C13</f>
        <v>-6.9342027856010224</v>
      </c>
      <c r="D22" s="15">
        <f t="shared" si="9"/>
        <v>-1.9625782968096728</v>
      </c>
      <c r="E22" s="15">
        <f t="shared" si="9"/>
        <v>17.497177576325669</v>
      </c>
      <c r="F22" s="15">
        <f t="shared" si="9"/>
        <v>22.147353033873046</v>
      </c>
      <c r="G22" s="15">
        <f t="shared" si="9"/>
        <v>7.6310179926048072</v>
      </c>
    </row>
    <row r="23" spans="1:7" x14ac:dyDescent="0.3">
      <c r="A23" t="s">
        <v>17</v>
      </c>
      <c r="B23" s="16">
        <f>G21/G17</f>
        <v>0.37988738238324049</v>
      </c>
      <c r="C23" s="16"/>
      <c r="D23" s="16"/>
      <c r="E23" s="16"/>
      <c r="F23" s="16"/>
    </row>
    <row r="24" spans="1:7" x14ac:dyDescent="0.3">
      <c r="A24" t="s">
        <v>18</v>
      </c>
      <c r="B24" s="22" t="s">
        <v>19</v>
      </c>
      <c r="C24" s="15"/>
      <c r="D24" s="15"/>
      <c r="E24" s="15"/>
      <c r="F24" s="15"/>
      <c r="G24" s="15"/>
    </row>
    <row r="25" spans="1:7" x14ac:dyDescent="0.3">
      <c r="A25" t="s">
        <v>46</v>
      </c>
      <c r="B25" s="17">
        <f>IRR(B12:F12)</f>
        <v>4.0739971159971189E-2</v>
      </c>
      <c r="C25" s="15"/>
      <c r="D25" s="15"/>
      <c r="E25" s="15"/>
      <c r="F25" s="15"/>
      <c r="G25" s="15"/>
    </row>
    <row r="26" spans="1:7" x14ac:dyDescent="0.3">
      <c r="A26" t="s">
        <v>20</v>
      </c>
      <c r="B26" s="18">
        <f>(1+B25)^12-1</f>
        <v>0.61475565911563756</v>
      </c>
      <c r="C26" s="15"/>
      <c r="D26" s="15"/>
      <c r="E26" s="15"/>
      <c r="F26" s="15"/>
      <c r="G26" s="15"/>
    </row>
    <row r="27" spans="1:7" x14ac:dyDescent="0.3">
      <c r="B27" s="15"/>
      <c r="C27" s="15"/>
      <c r="D27" s="15"/>
      <c r="E27" s="15"/>
      <c r="F27" s="15"/>
      <c r="G27" s="15"/>
    </row>
    <row r="28" spans="1:7" x14ac:dyDescent="0.3">
      <c r="B28" s="15"/>
      <c r="C28" s="15"/>
      <c r="D28" s="15"/>
      <c r="E28" s="15"/>
      <c r="F28" s="15"/>
      <c r="G28" s="15"/>
    </row>
  </sheetData>
  <mergeCells count="2">
    <mergeCell ref="A7:A8"/>
    <mergeCell ref="B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workbookViewId="0">
      <selection activeCell="I34" sqref="I34"/>
    </sheetView>
  </sheetViews>
  <sheetFormatPr defaultRowHeight="14.4" x14ac:dyDescent="0.3"/>
  <cols>
    <col min="1" max="1" width="29.5546875" customWidth="1"/>
    <col min="2" max="7" width="9.77734375" customWidth="1"/>
  </cols>
  <sheetData>
    <row r="1" spans="1:9" x14ac:dyDescent="0.3">
      <c r="A1" s="19" t="s">
        <v>21</v>
      </c>
    </row>
    <row r="2" spans="1:9" x14ac:dyDescent="0.3">
      <c r="A2" s="20" t="s">
        <v>22</v>
      </c>
      <c r="B2" t="s">
        <v>24</v>
      </c>
    </row>
    <row r="3" spans="1:9" x14ac:dyDescent="0.3">
      <c r="A3" s="20"/>
    </row>
    <row r="4" spans="1:9" x14ac:dyDescent="0.3">
      <c r="B4" s="1" t="s">
        <v>45</v>
      </c>
      <c r="D4" s="2"/>
      <c r="E4" s="3">
        <v>0.1</v>
      </c>
    </row>
    <row r="5" spans="1:9" x14ac:dyDescent="0.3">
      <c r="E5" s="4"/>
    </row>
    <row r="6" spans="1:9" x14ac:dyDescent="0.3">
      <c r="A6" t="s">
        <v>26</v>
      </c>
      <c r="E6" s="4"/>
    </row>
    <row r="7" spans="1:9" x14ac:dyDescent="0.3">
      <c r="A7" s="5" t="s">
        <v>2</v>
      </c>
      <c r="B7" s="6" t="s">
        <v>25</v>
      </c>
      <c r="C7" s="6"/>
      <c r="D7" s="6"/>
      <c r="E7" s="6"/>
      <c r="F7" s="6"/>
      <c r="G7" s="6"/>
    </row>
    <row r="8" spans="1:9" x14ac:dyDescent="0.3">
      <c r="A8" s="7"/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27" t="s">
        <v>37</v>
      </c>
      <c r="I8" s="9" t="s">
        <v>30</v>
      </c>
    </row>
    <row r="9" spans="1:9" x14ac:dyDescent="0.3">
      <c r="A9" s="9" t="s">
        <v>4</v>
      </c>
      <c r="B9" s="24">
        <v>5</v>
      </c>
      <c r="C9" s="24">
        <v>16</v>
      </c>
      <c r="D9" s="24">
        <v>3</v>
      </c>
      <c r="E9" s="24">
        <v>4</v>
      </c>
      <c r="F9" s="24">
        <v>0</v>
      </c>
      <c r="G9" s="24">
        <v>0</v>
      </c>
    </row>
    <row r="10" spans="1:9" x14ac:dyDescent="0.3">
      <c r="A10" s="9" t="s">
        <v>6</v>
      </c>
      <c r="B10" s="24">
        <v>25</v>
      </c>
      <c r="C10" s="24">
        <v>20</v>
      </c>
      <c r="D10" s="24">
        <v>30</v>
      </c>
      <c r="E10" s="24">
        <v>10</v>
      </c>
      <c r="F10" s="24">
        <v>5</v>
      </c>
      <c r="G10" s="24">
        <v>25</v>
      </c>
    </row>
    <row r="11" spans="1:9" x14ac:dyDescent="0.3">
      <c r="A11" s="9" t="s">
        <v>5</v>
      </c>
      <c r="B11" s="24">
        <v>0</v>
      </c>
      <c r="C11" s="24">
        <v>35</v>
      </c>
      <c r="D11" s="24">
        <v>35</v>
      </c>
      <c r="E11" s="24">
        <v>35</v>
      </c>
      <c r="F11" s="24">
        <v>30</v>
      </c>
      <c r="G11" s="24">
        <v>35</v>
      </c>
    </row>
    <row r="12" spans="1:9" x14ac:dyDescent="0.3">
      <c r="A12" s="10" t="s">
        <v>27</v>
      </c>
      <c r="B12" s="24">
        <f>B11-B10-B9</f>
        <v>-30</v>
      </c>
      <c r="C12" s="24">
        <f t="shared" ref="C12:G12" si="0">C11-C10-C9</f>
        <v>-1</v>
      </c>
      <c r="D12" s="24">
        <f t="shared" si="0"/>
        <v>2</v>
      </c>
      <c r="E12" s="24">
        <f t="shared" si="0"/>
        <v>21</v>
      </c>
      <c r="F12" s="24">
        <f t="shared" si="0"/>
        <v>25</v>
      </c>
      <c r="G12" s="24">
        <f t="shared" si="0"/>
        <v>10</v>
      </c>
      <c r="H12" s="28">
        <f>SUM(B12:G12)</f>
        <v>27</v>
      </c>
    </row>
    <row r="13" spans="1:9" x14ac:dyDescent="0.3">
      <c r="A13" s="10" t="s">
        <v>28</v>
      </c>
      <c r="B13" s="23">
        <f>1/(1+$E$4)^(B8-1)</f>
        <v>1</v>
      </c>
      <c r="C13" s="23">
        <f>1/(1+$E$4)^(C8-1)</f>
        <v>0.90909090909090906</v>
      </c>
      <c r="D13" s="23">
        <f t="shared" ref="D13:G13" si="1">1/(1+$E$4)^(D8-1)</f>
        <v>0.82644628099173545</v>
      </c>
      <c r="E13" s="23">
        <f t="shared" si="1"/>
        <v>0.75131480090157754</v>
      </c>
      <c r="F13" s="23">
        <f t="shared" si="1"/>
        <v>0.68301345536507052</v>
      </c>
      <c r="G13" s="23">
        <f t="shared" si="1"/>
        <v>0.62092132305915493</v>
      </c>
      <c r="H13" s="12"/>
    </row>
    <row r="14" spans="1:9" x14ac:dyDescent="0.3">
      <c r="A14" s="13" t="s">
        <v>29</v>
      </c>
      <c r="B14" s="24">
        <f>B13*B12</f>
        <v>-30</v>
      </c>
      <c r="C14" s="24">
        <f t="shared" ref="C14:G14" si="2">C13*C12</f>
        <v>-0.90909090909090906</v>
      </c>
      <c r="D14" s="24">
        <f t="shared" si="2"/>
        <v>1.6528925619834709</v>
      </c>
      <c r="E14" s="24">
        <f t="shared" si="2"/>
        <v>15.777610818933129</v>
      </c>
      <c r="F14" s="24">
        <f t="shared" si="2"/>
        <v>17.075336384126764</v>
      </c>
      <c r="G14" s="24">
        <f t="shared" si="2"/>
        <v>6.2092132305915495</v>
      </c>
      <c r="I14" s="28">
        <f>SUM(B14:H14)</f>
        <v>9.8059620865440031</v>
      </c>
    </row>
    <row r="15" spans="1:9" x14ac:dyDescent="0.3">
      <c r="A15" s="9" t="s">
        <v>31</v>
      </c>
      <c r="B15" s="24">
        <f>B12</f>
        <v>-30</v>
      </c>
      <c r="C15" s="24">
        <f>B15+C12</f>
        <v>-31</v>
      </c>
      <c r="D15" s="24">
        <f t="shared" ref="D15:G15" si="3">C15+D12</f>
        <v>-29</v>
      </c>
      <c r="E15" s="24">
        <f t="shared" si="3"/>
        <v>-8</v>
      </c>
      <c r="F15" s="24">
        <f t="shared" si="3"/>
        <v>17</v>
      </c>
      <c r="G15" s="29">
        <f t="shared" si="3"/>
        <v>27</v>
      </c>
    </row>
    <row r="16" spans="1:9" x14ac:dyDescent="0.3">
      <c r="A16" s="9" t="s">
        <v>32</v>
      </c>
      <c r="B16" s="24">
        <f>B12</f>
        <v>-30</v>
      </c>
      <c r="C16" s="24">
        <f>B16+C14</f>
        <v>-30.90909090909091</v>
      </c>
      <c r="D16" s="24">
        <f t="shared" ref="D16:G16" si="4">C16+D14</f>
        <v>-29.256198347107439</v>
      </c>
      <c r="E16" s="30">
        <f t="shared" si="4"/>
        <v>-13.478587528174311</v>
      </c>
      <c r="F16" s="25">
        <f t="shared" si="4"/>
        <v>3.5967488559524536</v>
      </c>
      <c r="G16" s="29">
        <f t="shared" si="4"/>
        <v>9.8059620865440031</v>
      </c>
    </row>
    <row r="17" spans="1:11" x14ac:dyDescent="0.3">
      <c r="A17" s="10" t="s">
        <v>33</v>
      </c>
      <c r="B17" s="24">
        <f>B9*B13</f>
        <v>5</v>
      </c>
      <c r="C17" s="24">
        <f t="shared" ref="C17:G17" si="5">C9*C13</f>
        <v>14.545454545454545</v>
      </c>
      <c r="D17" s="24">
        <f t="shared" si="5"/>
        <v>2.4793388429752063</v>
      </c>
      <c r="E17" s="24">
        <f t="shared" si="5"/>
        <v>3.0052592036063102</v>
      </c>
      <c r="F17" s="24">
        <f t="shared" si="5"/>
        <v>0</v>
      </c>
      <c r="G17" s="24">
        <f t="shared" si="5"/>
        <v>0</v>
      </c>
      <c r="J17" s="26">
        <f>SUM(B17:I17)</f>
        <v>25.030052592036064</v>
      </c>
      <c r="K17" t="s">
        <v>34</v>
      </c>
    </row>
    <row r="18" spans="1:11" x14ac:dyDescent="0.3">
      <c r="A18" s="10" t="s">
        <v>35</v>
      </c>
      <c r="B18" s="24">
        <f>B11*B13</f>
        <v>0</v>
      </c>
      <c r="C18" s="24">
        <f t="shared" ref="C18:G18" si="6">C11*C13</f>
        <v>31.818181818181817</v>
      </c>
      <c r="D18" s="24">
        <f t="shared" si="6"/>
        <v>28.925619834710741</v>
      </c>
      <c r="E18" s="24">
        <f t="shared" si="6"/>
        <v>26.296018031555214</v>
      </c>
      <c r="F18" s="24">
        <f t="shared" si="6"/>
        <v>20.490403660952115</v>
      </c>
      <c r="G18" s="24">
        <f t="shared" si="6"/>
        <v>21.732246307070422</v>
      </c>
    </row>
    <row r="19" spans="1:11" x14ac:dyDescent="0.3">
      <c r="A19" s="10" t="s">
        <v>36</v>
      </c>
      <c r="B19" s="24">
        <f>B10*B13</f>
        <v>25</v>
      </c>
      <c r="C19" s="24">
        <f t="shared" ref="C19:G19" si="7">C10*C13</f>
        <v>18.18181818181818</v>
      </c>
      <c r="D19" s="24">
        <f t="shared" si="7"/>
        <v>24.793388429752063</v>
      </c>
      <c r="E19" s="24">
        <f t="shared" si="7"/>
        <v>7.5131480090157758</v>
      </c>
      <c r="F19" s="24">
        <f t="shared" si="7"/>
        <v>3.4150672768253525</v>
      </c>
      <c r="G19" s="24">
        <f t="shared" si="7"/>
        <v>15.523033076478873</v>
      </c>
    </row>
    <row r="20" spans="1:11" x14ac:dyDescent="0.3">
      <c r="A20" s="10" t="s">
        <v>38</v>
      </c>
      <c r="B20" s="24">
        <f>B18-B19</f>
        <v>-25</v>
      </c>
      <c r="C20" s="24">
        <f t="shared" ref="C20:G20" si="8">C18-C19</f>
        <v>13.636363636363637</v>
      </c>
      <c r="D20" s="24">
        <f t="shared" si="8"/>
        <v>4.1322314049586772</v>
      </c>
      <c r="E20" s="24">
        <f t="shared" si="8"/>
        <v>18.782870022539438</v>
      </c>
      <c r="F20" s="24">
        <f t="shared" si="8"/>
        <v>17.075336384126764</v>
      </c>
      <c r="G20" s="24">
        <f t="shared" si="8"/>
        <v>6.2092132305915495</v>
      </c>
      <c r="J20" s="26">
        <f>SUM(B20:I20)</f>
        <v>34.836014678580064</v>
      </c>
      <c r="K20" t="s">
        <v>39</v>
      </c>
    </row>
    <row r="21" spans="1:11" x14ac:dyDescent="0.3">
      <c r="A21" s="10"/>
      <c r="B21" s="24"/>
      <c r="C21" s="24"/>
      <c r="D21" s="24"/>
      <c r="E21" s="24"/>
      <c r="F21" s="24"/>
      <c r="G21" s="24"/>
    </row>
    <row r="22" spans="1:11" x14ac:dyDescent="0.3">
      <c r="B22" s="16"/>
      <c r="C22" s="16"/>
      <c r="D22" s="16"/>
      <c r="E22" s="16"/>
      <c r="F22" s="16"/>
      <c r="G22" s="16"/>
    </row>
    <row r="23" spans="1:11" x14ac:dyDescent="0.3">
      <c r="A23" s="2" t="s">
        <v>42</v>
      </c>
      <c r="B23" s="16">
        <f>J20/J17</f>
        <v>1.3917675382617458</v>
      </c>
      <c r="C23" s="16"/>
      <c r="D23" s="16"/>
      <c r="E23" s="16"/>
      <c r="F23" s="16"/>
    </row>
    <row r="24" spans="1:11" x14ac:dyDescent="0.3">
      <c r="A24" s="2" t="s">
        <v>18</v>
      </c>
      <c r="B24" s="22" t="s">
        <v>40</v>
      </c>
      <c r="C24" s="15"/>
      <c r="D24" s="15"/>
      <c r="E24" s="15"/>
      <c r="F24" s="15"/>
      <c r="G24" s="15"/>
    </row>
    <row r="25" spans="1:11" x14ac:dyDescent="0.3">
      <c r="A25" s="2" t="s">
        <v>43</v>
      </c>
      <c r="B25" s="31">
        <f>IRR(B12:G12)</f>
        <v>0.18668463794681966</v>
      </c>
      <c r="C25" s="15"/>
      <c r="D25" s="15"/>
      <c r="E25" s="15"/>
      <c r="F25" s="15"/>
      <c r="G25" s="15"/>
    </row>
    <row r="26" spans="1:11" x14ac:dyDescent="0.3">
      <c r="A26" s="2" t="s">
        <v>44</v>
      </c>
      <c r="B26" s="32">
        <f>I14</f>
        <v>9.8059620865440031</v>
      </c>
      <c r="C26" s="15" t="s">
        <v>41</v>
      </c>
      <c r="D26" s="15"/>
      <c r="E26" s="15"/>
      <c r="F26" s="15"/>
      <c r="G26" s="15"/>
    </row>
    <row r="27" spans="1:11" x14ac:dyDescent="0.3">
      <c r="B27" s="15"/>
      <c r="C27" s="15"/>
      <c r="D27" s="15"/>
      <c r="E27" s="15"/>
      <c r="F27" s="15"/>
      <c r="G27" s="15"/>
    </row>
    <row r="28" spans="1:11" x14ac:dyDescent="0.3">
      <c r="B28" s="15"/>
      <c r="C28" s="15"/>
      <c r="D28" s="15"/>
      <c r="E28" s="15"/>
      <c r="F28" s="15"/>
      <c r="G28" s="15"/>
    </row>
  </sheetData>
  <mergeCells count="2">
    <mergeCell ref="A7:A8"/>
    <mergeCell ref="B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практическая 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Олечка</dc:creator>
  <cp:lastModifiedBy>Олечка</cp:lastModifiedBy>
  <dcterms:created xsi:type="dcterms:W3CDTF">2018-06-19T00:15:02Z</dcterms:created>
  <dcterms:modified xsi:type="dcterms:W3CDTF">2018-06-19T04:39:38Z</dcterms:modified>
</cp:coreProperties>
</file>